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7.3" sheetId="1" r:id="rId1"/>
  </sheets>
  <calcPr calcId="12451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/>
  <c r="I21"/>
  <c r="I20"/>
  <c r="I17"/>
  <c r="I14" l="1"/>
  <c r="I13"/>
  <c r="I7" l="1"/>
  <c r="I6"/>
  <c r="I16" l="1"/>
  <c r="I19"/>
  <c r="I18"/>
  <c r="I5"/>
  <c r="I8" l="1"/>
  <c r="I12" l="1"/>
  <c r="I15" l="1"/>
  <c r="I9"/>
  <c r="H16"/>
  <c r="H15" s="1"/>
  <c r="F15"/>
  <c r="E15"/>
  <c r="C15"/>
  <c r="B15"/>
  <c r="H9"/>
  <c r="F9"/>
  <c r="H5"/>
  <c r="F5"/>
</calcChain>
</file>

<file path=xl/sharedStrings.xml><?xml version="1.0" encoding="utf-8"?>
<sst xmlns="http://schemas.openxmlformats.org/spreadsheetml/2006/main" count="23" uniqueCount="23">
  <si>
    <t>Industrial Establishments</t>
  </si>
  <si>
    <t>Ownership</t>
  </si>
  <si>
    <t>Private</t>
  </si>
  <si>
    <t>Joint</t>
  </si>
  <si>
    <t>Public</t>
  </si>
  <si>
    <t>Size</t>
  </si>
  <si>
    <t>Large scale</t>
  </si>
  <si>
    <t>Medium scale</t>
  </si>
  <si>
    <t>Small scale</t>
  </si>
  <si>
    <t>Cottage scale</t>
  </si>
  <si>
    <t>Other (Contract)</t>
  </si>
  <si>
    <t>Type</t>
  </si>
  <si>
    <t xml:space="preserve">       Production &amp; Manufacturing</t>
  </si>
  <si>
    <t xml:space="preserve"> Agro based</t>
  </si>
  <si>
    <t xml:space="preserve"> Forest based</t>
  </si>
  <si>
    <t xml:space="preserve"> Mineral based</t>
  </si>
  <si>
    <t xml:space="preserve"> Others</t>
  </si>
  <si>
    <t>Contract</t>
  </si>
  <si>
    <t>Services</t>
  </si>
  <si>
    <t>Table 7.3: Number of Industries by Ownership, Size and Type, Bhutan, (2011-2015)</t>
  </si>
  <si>
    <t>Source: Department of Industry and Department of Cottage &amp; Small Industry, MoEA, Thimphu.</t>
  </si>
  <si>
    <t>a. Public includes company and others (Government owned, Dratshang and Schools)</t>
  </si>
  <si>
    <t>b. The bars are also included under Small and Cottage Industries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</si>
</sst>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#,##0;[Red]#,##0"/>
    <numFmt numFmtId="165" formatCode="_(* #,##0_);_(* \(#,##0\);_(* &quot;-&quot;??_);_(@_)"/>
  </numFmts>
  <fonts count="11">
    <font>
      <sz val="10"/>
      <name val="Arial"/>
    </font>
    <font>
      <b/>
      <sz val="10"/>
      <name val="Sylfae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Courier"/>
      <family val="3"/>
    </font>
    <font>
      <sz val="10"/>
      <name val="Arial"/>
      <family val="2"/>
    </font>
    <font>
      <sz val="9"/>
      <name val="Bookman Old Style"/>
      <family val="1"/>
    </font>
    <font>
      <sz val="10"/>
      <name val="Sylfaen"/>
      <family val="1"/>
    </font>
    <font>
      <sz val="9"/>
      <name val="Sylfaen"/>
      <family val="1"/>
    </font>
    <font>
      <sz val="9"/>
      <name val="Times New Roman"/>
      <family val="1"/>
    </font>
    <font>
      <sz val="8.5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 applyProtection="1">
      <alignment horizontal="left"/>
    </xf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0" fillId="0" borderId="0" xfId="0" applyBorder="1"/>
    <xf numFmtId="164" fontId="7" fillId="0" borderId="0" xfId="1" applyNumberFormat="1" applyFont="1" applyFill="1" applyBorder="1" applyAlignment="1">
      <alignment horizontal="right" vertical="center"/>
    </xf>
    <xf numFmtId="164" fontId="7" fillId="0" borderId="0" xfId="1" applyNumberFormat="1" applyFont="1" applyBorder="1" applyAlignment="1">
      <alignment horizontal="right" vertical="center"/>
    </xf>
    <xf numFmtId="165" fontId="7" fillId="0" borderId="0" xfId="1" applyNumberFormat="1" applyFont="1" applyBorder="1" applyAlignment="1">
      <alignment horizontal="right"/>
    </xf>
    <xf numFmtId="165" fontId="0" fillId="0" borderId="0" xfId="0" applyNumberFormat="1" applyBorder="1"/>
    <xf numFmtId="164" fontId="0" fillId="0" borderId="0" xfId="0" applyNumberForma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" fillId="2" borderId="1" xfId="0" applyFont="1" applyFill="1" applyBorder="1" applyAlignment="1" applyProtection="1">
      <alignment horizontal="left" vertical="center"/>
    </xf>
    <xf numFmtId="0" fontId="1" fillId="2" borderId="1" xfId="0" quotePrefix="1" applyFont="1" applyFill="1" applyBorder="1" applyAlignment="1" applyProtection="1">
      <alignment horizontal="right" vertical="center"/>
    </xf>
    <xf numFmtId="164" fontId="7" fillId="0" borderId="3" xfId="1" applyNumberFormat="1" applyFont="1" applyBorder="1" applyAlignment="1">
      <alignment horizontal="right" vertical="center"/>
    </xf>
    <xf numFmtId="164" fontId="7" fillId="0" borderId="2" xfId="1" applyNumberFormat="1" applyFont="1" applyBorder="1" applyAlignment="1">
      <alignment horizontal="right" vertical="center"/>
    </xf>
    <xf numFmtId="164" fontId="7" fillId="0" borderId="4" xfId="1" applyNumberFormat="1" applyFont="1" applyBorder="1" applyAlignment="1">
      <alignment horizontal="right" vertical="center"/>
    </xf>
    <xf numFmtId="164" fontId="7" fillId="0" borderId="5" xfId="1" applyNumberFormat="1" applyFont="1" applyFill="1" applyBorder="1" applyAlignment="1">
      <alignment horizontal="right" vertical="center"/>
    </xf>
    <xf numFmtId="164" fontId="7" fillId="0" borderId="0" xfId="0" applyNumberFormat="1" applyFont="1" applyBorder="1" applyAlignment="1">
      <alignment vertical="center"/>
    </xf>
    <xf numFmtId="164" fontId="7" fillId="0" borderId="5" xfId="0" applyNumberFormat="1" applyFont="1" applyBorder="1" applyAlignment="1">
      <alignment vertical="center"/>
    </xf>
    <xf numFmtId="164" fontId="7" fillId="0" borderId="6" xfId="0" applyNumberFormat="1" applyFont="1" applyBorder="1" applyAlignment="1">
      <alignment vertical="center"/>
    </xf>
    <xf numFmtId="164" fontId="7" fillId="0" borderId="5" xfId="1" applyNumberFormat="1" applyFont="1" applyBorder="1" applyAlignment="1">
      <alignment horizontal="right" vertical="center"/>
    </xf>
    <xf numFmtId="164" fontId="7" fillId="0" borderId="6" xfId="1" applyNumberFormat="1" applyFont="1" applyBorder="1" applyAlignment="1">
      <alignment horizontal="right" vertical="center"/>
    </xf>
    <xf numFmtId="164" fontId="7" fillId="0" borderId="8" xfId="1" applyNumberFormat="1" applyFont="1" applyBorder="1" applyAlignment="1">
      <alignment horizontal="right" vertical="center"/>
    </xf>
    <xf numFmtId="164" fontId="7" fillId="0" borderId="7" xfId="1" applyNumberFormat="1" applyFont="1" applyBorder="1" applyAlignment="1">
      <alignment horizontal="right" vertical="center"/>
    </xf>
    <xf numFmtId="164" fontId="7" fillId="0" borderId="9" xfId="1" applyNumberFormat="1" applyFont="1" applyBorder="1" applyAlignment="1">
      <alignment horizontal="right" vertical="center"/>
    </xf>
    <xf numFmtId="0" fontId="7" fillId="0" borderId="10" xfId="0" applyFont="1" applyBorder="1" applyAlignment="1" applyProtection="1">
      <alignment horizontal="left"/>
    </xf>
    <xf numFmtId="0" fontId="7" fillId="0" borderId="11" xfId="0" applyFont="1" applyBorder="1" applyAlignment="1" applyProtection="1">
      <alignment horizontal="left" indent="2"/>
    </xf>
    <xf numFmtId="0" fontId="7" fillId="0" borderId="11" xfId="0" applyFont="1" applyBorder="1" applyAlignment="1" applyProtection="1">
      <alignment horizontal="left"/>
    </xf>
    <xf numFmtId="0" fontId="7" fillId="0" borderId="11" xfId="0" applyFont="1" applyBorder="1" applyAlignment="1" applyProtection="1"/>
    <xf numFmtId="0" fontId="7" fillId="0" borderId="11" xfId="0" applyFont="1" applyBorder="1" applyAlignment="1" applyProtection="1">
      <alignment horizontal="left" indent="4"/>
    </xf>
    <xf numFmtId="0" fontId="7" fillId="0" borderId="12" xfId="0" applyFont="1" applyBorder="1" applyAlignment="1" applyProtection="1">
      <alignment horizontal="left" indent="2"/>
    </xf>
    <xf numFmtId="0" fontId="7" fillId="0" borderId="0" xfId="0" applyFont="1" applyBorder="1" applyAlignment="1" applyProtection="1">
      <alignment horizontal="left"/>
    </xf>
    <xf numFmtId="164" fontId="1" fillId="0" borderId="0" xfId="1" applyNumberFormat="1" applyFont="1" applyBorder="1" applyAlignment="1">
      <alignment horizontal="right" vertical="center"/>
    </xf>
    <xf numFmtId="164" fontId="7" fillId="0" borderId="6" xfId="1" applyNumberFormat="1" applyFont="1" applyFill="1" applyBorder="1" applyAlignment="1">
      <alignment horizontal="right" vertical="center"/>
    </xf>
    <xf numFmtId="164" fontId="1" fillId="0" borderId="0" xfId="1" applyNumberFormat="1" applyFont="1" applyFill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N25"/>
  <sheetViews>
    <sheetView tabSelected="1" workbookViewId="0">
      <selection activeCell="N18" sqref="N18"/>
    </sheetView>
  </sheetViews>
  <sheetFormatPr defaultColWidth="9.140625" defaultRowHeight="12.75"/>
  <cols>
    <col min="1" max="1" width="27.5703125" customWidth="1"/>
    <col min="2" max="2" width="15.7109375" hidden="1" customWidth="1"/>
    <col min="3" max="3" width="14" hidden="1" customWidth="1"/>
    <col min="4" max="4" width="12.5703125" hidden="1" customWidth="1"/>
    <col min="5" max="9" width="12.5703125" customWidth="1"/>
  </cols>
  <sheetData>
    <row r="1" spans="1:14" s="4" customFormat="1" ht="19.5" customHeight="1">
      <c r="A1" s="1" t="s">
        <v>19</v>
      </c>
      <c r="B1" s="2"/>
      <c r="C1" s="3"/>
      <c r="D1" s="2"/>
      <c r="E1" s="2"/>
    </row>
    <row r="2" spans="1:14" hidden="1">
      <c r="A2" s="5"/>
      <c r="B2" s="6"/>
      <c r="C2" s="5"/>
      <c r="D2" s="6"/>
      <c r="E2" s="6"/>
      <c r="F2" s="6"/>
      <c r="G2" s="6"/>
      <c r="H2" s="6"/>
      <c r="I2" s="6"/>
    </row>
    <row r="3" spans="1:14" hidden="1">
      <c r="A3" s="5"/>
      <c r="B3" s="6"/>
      <c r="C3" s="5"/>
      <c r="D3" s="6"/>
      <c r="E3" s="6"/>
      <c r="F3" s="6"/>
      <c r="G3" s="6"/>
      <c r="H3" s="6"/>
      <c r="I3" s="6"/>
    </row>
    <row r="4" spans="1:14" s="7" customFormat="1" ht="22.5" customHeight="1">
      <c r="A4" s="17" t="s">
        <v>0</v>
      </c>
      <c r="B4" s="18">
        <v>2008</v>
      </c>
      <c r="C4" s="18">
        <v>2009</v>
      </c>
      <c r="D4" s="18">
        <v>2010</v>
      </c>
      <c r="E4" s="18">
        <v>2011</v>
      </c>
      <c r="F4" s="18">
        <v>2012</v>
      </c>
      <c r="G4" s="18">
        <v>2013</v>
      </c>
      <c r="H4" s="18">
        <v>2014</v>
      </c>
      <c r="I4" s="18">
        <v>2015</v>
      </c>
    </row>
    <row r="5" spans="1:14" ht="15">
      <c r="A5" s="31" t="s">
        <v>1</v>
      </c>
      <c r="B5" s="19">
        <v>28073</v>
      </c>
      <c r="C5" s="19">
        <v>30317</v>
      </c>
      <c r="D5" s="20">
        <v>32360</v>
      </c>
      <c r="E5" s="19">
        <v>34692</v>
      </c>
      <c r="F5" s="19">
        <f>F6+F7+F8</f>
        <v>37282</v>
      </c>
      <c r="G5" s="19">
        <v>39951</v>
      </c>
      <c r="H5" s="19">
        <f>H6+H7+H8</f>
        <v>42799</v>
      </c>
      <c r="I5" s="21">
        <f>I6+I7+I8</f>
        <v>24438</v>
      </c>
      <c r="J5" s="8"/>
      <c r="K5" s="8"/>
    </row>
    <row r="6" spans="1:14" ht="15">
      <c r="A6" s="32" t="s">
        <v>2</v>
      </c>
      <c r="B6" s="9">
        <v>27972</v>
      </c>
      <c r="C6" s="9">
        <v>30207</v>
      </c>
      <c r="D6" s="22">
        <v>32218</v>
      </c>
      <c r="E6" s="9">
        <v>34550</v>
      </c>
      <c r="F6" s="9">
        <v>37155</v>
      </c>
      <c r="G6" s="9">
        <v>39814</v>
      </c>
      <c r="H6" s="9">
        <v>42634</v>
      </c>
      <c r="I6" s="39">
        <f>8823+15142</f>
        <v>23965</v>
      </c>
      <c r="J6" s="10"/>
      <c r="K6" s="10"/>
      <c r="M6" s="9"/>
      <c r="N6" s="9"/>
    </row>
    <row r="7" spans="1:14" ht="15">
      <c r="A7" s="32" t="s">
        <v>3</v>
      </c>
      <c r="B7" s="9">
        <v>14</v>
      </c>
      <c r="C7" s="9">
        <v>14</v>
      </c>
      <c r="D7" s="22">
        <v>46</v>
      </c>
      <c r="E7" s="9">
        <v>46</v>
      </c>
      <c r="F7" s="9">
        <v>27</v>
      </c>
      <c r="G7" s="9">
        <v>29</v>
      </c>
      <c r="H7" s="9">
        <v>26</v>
      </c>
      <c r="I7" s="39">
        <f>34+137</f>
        <v>171</v>
      </c>
      <c r="J7" s="10"/>
      <c r="K7" s="10"/>
      <c r="L7" s="9"/>
      <c r="M7" s="9"/>
      <c r="N7" s="9"/>
    </row>
    <row r="8" spans="1:14" ht="15">
      <c r="A8" s="32" t="s">
        <v>4</v>
      </c>
      <c r="B8" s="9">
        <v>87</v>
      </c>
      <c r="C8" s="9">
        <v>96</v>
      </c>
      <c r="D8" s="22">
        <v>96</v>
      </c>
      <c r="E8" s="9">
        <v>96</v>
      </c>
      <c r="F8" s="9">
        <v>100</v>
      </c>
      <c r="G8" s="9">
        <v>108</v>
      </c>
      <c r="H8" s="9">
        <v>139</v>
      </c>
      <c r="I8" s="39">
        <f>109+135+58</f>
        <v>302</v>
      </c>
      <c r="J8" s="10"/>
      <c r="K8" s="10"/>
      <c r="L8" s="9"/>
      <c r="M8" s="9"/>
      <c r="N8" s="9"/>
    </row>
    <row r="9" spans="1:14" ht="15">
      <c r="A9" s="33" t="s">
        <v>5</v>
      </c>
      <c r="B9" s="23">
        <v>28073</v>
      </c>
      <c r="C9" s="23">
        <v>30317</v>
      </c>
      <c r="D9" s="24">
        <v>32360</v>
      </c>
      <c r="E9" s="23">
        <v>34692</v>
      </c>
      <c r="F9" s="23">
        <f>F10+F11+F12+F13+F14</f>
        <v>37282</v>
      </c>
      <c r="G9" s="23">
        <v>39951</v>
      </c>
      <c r="H9" s="23">
        <f>H10+H11+H12+H13+H14</f>
        <v>42799</v>
      </c>
      <c r="I9" s="25">
        <f>I10+I11+I12+I13+I14</f>
        <v>24438</v>
      </c>
      <c r="J9" s="10"/>
      <c r="K9" s="10"/>
      <c r="M9" s="9"/>
      <c r="N9" s="9"/>
    </row>
    <row r="10" spans="1:14" ht="15">
      <c r="A10" s="32" t="s">
        <v>6</v>
      </c>
      <c r="B10" s="10">
        <v>91</v>
      </c>
      <c r="C10" s="10">
        <v>103</v>
      </c>
      <c r="D10" s="26">
        <v>114</v>
      </c>
      <c r="E10" s="10">
        <v>133</v>
      </c>
      <c r="F10" s="10">
        <v>141</v>
      </c>
      <c r="G10" s="10">
        <v>162</v>
      </c>
      <c r="H10" s="10">
        <v>177</v>
      </c>
      <c r="I10" s="27">
        <v>203</v>
      </c>
      <c r="J10" s="10"/>
      <c r="K10" s="10"/>
      <c r="L10" s="9"/>
      <c r="M10" s="9"/>
      <c r="N10" s="9"/>
    </row>
    <row r="11" spans="1:14" ht="15">
      <c r="A11" s="32" t="s">
        <v>7</v>
      </c>
      <c r="B11" s="10">
        <v>128</v>
      </c>
      <c r="C11" s="10">
        <v>156</v>
      </c>
      <c r="D11" s="26">
        <v>201</v>
      </c>
      <c r="E11" s="10">
        <v>220</v>
      </c>
      <c r="F11" s="10">
        <v>240</v>
      </c>
      <c r="G11" s="10">
        <v>268</v>
      </c>
      <c r="H11" s="10">
        <v>296</v>
      </c>
      <c r="I11" s="27">
        <v>327</v>
      </c>
      <c r="J11" s="11"/>
      <c r="K11" s="10"/>
      <c r="L11" s="9"/>
      <c r="M11" s="9"/>
      <c r="N11" s="9"/>
    </row>
    <row r="12" spans="1:14" ht="15">
      <c r="A12" s="32" t="s">
        <v>8</v>
      </c>
      <c r="B12" s="10">
        <v>2064</v>
      </c>
      <c r="C12" s="10">
        <v>2330</v>
      </c>
      <c r="D12" s="26">
        <v>2878</v>
      </c>
      <c r="E12" s="10">
        <v>2649</v>
      </c>
      <c r="F12" s="10">
        <v>3014</v>
      </c>
      <c r="G12" s="10">
        <v>3053</v>
      </c>
      <c r="H12" s="10">
        <v>3659</v>
      </c>
      <c r="I12" s="27">
        <f>5754+31</f>
        <v>5785</v>
      </c>
      <c r="J12" s="11"/>
      <c r="K12" s="10"/>
      <c r="L12" s="9"/>
      <c r="M12" s="9"/>
      <c r="N12" s="9"/>
    </row>
    <row r="13" spans="1:14" ht="15">
      <c r="A13" s="32" t="s">
        <v>9</v>
      </c>
      <c r="B13" s="10">
        <v>15359</v>
      </c>
      <c r="C13" s="10">
        <v>16883</v>
      </c>
      <c r="D13" s="26">
        <v>17815</v>
      </c>
      <c r="E13" s="10">
        <v>19774</v>
      </c>
      <c r="F13" s="10">
        <v>21210</v>
      </c>
      <c r="G13" s="10">
        <v>23324</v>
      </c>
      <c r="H13" s="10">
        <v>25156</v>
      </c>
      <c r="I13" s="27">
        <f>9718+7101</f>
        <v>16819</v>
      </c>
      <c r="J13" s="11"/>
      <c r="K13" s="11"/>
      <c r="L13" s="9"/>
      <c r="M13" s="9"/>
      <c r="N13" s="9"/>
    </row>
    <row r="14" spans="1:14" ht="15">
      <c r="A14" s="32" t="s">
        <v>10</v>
      </c>
      <c r="B14" s="10">
        <v>10431</v>
      </c>
      <c r="C14" s="10">
        <v>10845</v>
      </c>
      <c r="D14" s="26">
        <v>11352</v>
      </c>
      <c r="E14" s="10">
        <v>11916</v>
      </c>
      <c r="F14" s="10">
        <v>12677</v>
      </c>
      <c r="G14" s="10">
        <v>13144</v>
      </c>
      <c r="H14" s="10">
        <v>13511</v>
      </c>
      <c r="I14" s="27">
        <f>1304+0</f>
        <v>1304</v>
      </c>
      <c r="J14" s="11"/>
      <c r="K14" s="11"/>
      <c r="L14" s="9"/>
      <c r="M14" s="9"/>
      <c r="N14" s="9"/>
    </row>
    <row r="15" spans="1:14" ht="15">
      <c r="A15" s="33" t="s">
        <v>11</v>
      </c>
      <c r="B15" s="10">
        <f>SUM(B10:B14)</f>
        <v>28073</v>
      </c>
      <c r="C15" s="10">
        <f>SUM(C10:C14)</f>
        <v>30317</v>
      </c>
      <c r="D15" s="26">
        <v>32360</v>
      </c>
      <c r="E15" s="10">
        <f>SUM(E10:E14)</f>
        <v>34692</v>
      </c>
      <c r="F15" s="10">
        <f>F17+F18+F19+F20+F21+F22</f>
        <v>37282</v>
      </c>
      <c r="G15" s="10">
        <v>39951</v>
      </c>
      <c r="H15" s="10">
        <f>H16+H21+H22</f>
        <v>42799</v>
      </c>
      <c r="I15" s="27">
        <f>I16+I21+I22</f>
        <v>24688</v>
      </c>
      <c r="J15" s="12"/>
      <c r="K15" s="12"/>
      <c r="L15" s="9"/>
      <c r="M15" s="9"/>
      <c r="N15" s="9"/>
    </row>
    <row r="16" spans="1:14" ht="15">
      <c r="A16" s="34" t="s">
        <v>12</v>
      </c>
      <c r="B16" s="10">
        <v>1389</v>
      </c>
      <c r="C16" s="10">
        <v>1565</v>
      </c>
      <c r="D16" s="26">
        <v>1777</v>
      </c>
      <c r="E16" s="10">
        <v>1977</v>
      </c>
      <c r="F16" s="10">
        <v>2240</v>
      </c>
      <c r="G16" s="10">
        <v>2485</v>
      </c>
      <c r="H16" s="10">
        <f>H17+H18+H19+H20</f>
        <v>2823</v>
      </c>
      <c r="I16" s="27">
        <f>I17+I18+I19+I20</f>
        <v>2325</v>
      </c>
      <c r="J16" s="13"/>
      <c r="K16" s="12"/>
      <c r="L16" s="9"/>
      <c r="M16" s="9"/>
      <c r="N16" s="9"/>
    </row>
    <row r="17" spans="1:14" ht="15">
      <c r="A17" s="35" t="s">
        <v>13</v>
      </c>
      <c r="B17" s="10">
        <v>217</v>
      </c>
      <c r="C17" s="10">
        <v>252</v>
      </c>
      <c r="D17" s="26">
        <v>287</v>
      </c>
      <c r="E17" s="10">
        <v>291</v>
      </c>
      <c r="F17" s="10">
        <v>325</v>
      </c>
      <c r="G17" s="10">
        <v>348</v>
      </c>
      <c r="H17" s="10">
        <v>409</v>
      </c>
      <c r="I17" s="27">
        <f>47+454</f>
        <v>501</v>
      </c>
      <c r="J17" s="8"/>
      <c r="K17" s="9"/>
      <c r="L17" s="9"/>
      <c r="M17" s="9"/>
      <c r="N17" s="9"/>
    </row>
    <row r="18" spans="1:14" ht="15">
      <c r="A18" s="35" t="s">
        <v>14</v>
      </c>
      <c r="B18" s="10">
        <v>574</v>
      </c>
      <c r="C18" s="10">
        <v>651</v>
      </c>
      <c r="D18" s="26">
        <v>733</v>
      </c>
      <c r="E18" s="10">
        <v>831</v>
      </c>
      <c r="F18" s="10">
        <v>954</v>
      </c>
      <c r="G18" s="10">
        <v>1094</v>
      </c>
      <c r="H18" s="10">
        <v>1269</v>
      </c>
      <c r="I18" s="27">
        <f>20+1069</f>
        <v>1089</v>
      </c>
      <c r="J18" s="13"/>
      <c r="K18" s="9"/>
      <c r="L18" s="9"/>
      <c r="M18" s="9"/>
      <c r="N18" s="9"/>
    </row>
    <row r="19" spans="1:14" ht="15">
      <c r="A19" s="35" t="s">
        <v>15</v>
      </c>
      <c r="B19" s="10">
        <v>144</v>
      </c>
      <c r="C19" s="10">
        <v>163</v>
      </c>
      <c r="D19" s="26">
        <v>178</v>
      </c>
      <c r="E19" s="10">
        <v>209</v>
      </c>
      <c r="F19" s="10">
        <v>236</v>
      </c>
      <c r="G19" s="10">
        <v>248</v>
      </c>
      <c r="H19" s="10">
        <v>264</v>
      </c>
      <c r="I19" s="27">
        <f>89+111</f>
        <v>200</v>
      </c>
      <c r="K19" s="38"/>
      <c r="L19" s="9"/>
      <c r="M19" s="9"/>
      <c r="N19" s="9"/>
    </row>
    <row r="20" spans="1:14" ht="15">
      <c r="A20" s="35" t="s">
        <v>16</v>
      </c>
      <c r="B20" s="10">
        <v>454</v>
      </c>
      <c r="C20" s="10">
        <v>499</v>
      </c>
      <c r="D20" s="26">
        <v>579</v>
      </c>
      <c r="E20" s="10">
        <v>646</v>
      </c>
      <c r="F20" s="10">
        <v>725</v>
      </c>
      <c r="G20" s="10">
        <v>795</v>
      </c>
      <c r="H20" s="10">
        <v>881</v>
      </c>
      <c r="I20" s="27">
        <f>78+457</f>
        <v>535</v>
      </c>
      <c r="K20" s="38"/>
      <c r="L20" s="9"/>
      <c r="M20" s="9"/>
      <c r="N20" s="9"/>
    </row>
    <row r="21" spans="1:14" ht="15">
      <c r="A21" s="32" t="s">
        <v>17</v>
      </c>
      <c r="B21" s="10">
        <v>10431</v>
      </c>
      <c r="C21" s="10">
        <v>10845</v>
      </c>
      <c r="D21" s="26">
        <v>11352</v>
      </c>
      <c r="E21" s="10">
        <v>11916</v>
      </c>
      <c r="F21" s="10">
        <v>12677</v>
      </c>
      <c r="G21" s="10">
        <v>13144</v>
      </c>
      <c r="H21" s="10">
        <v>13511</v>
      </c>
      <c r="I21" s="27">
        <f>1304+2994</f>
        <v>4298</v>
      </c>
      <c r="K21" s="38"/>
      <c r="L21" s="9"/>
      <c r="M21" s="9"/>
      <c r="N21" s="9"/>
    </row>
    <row r="22" spans="1:14" ht="15">
      <c r="A22" s="36" t="s">
        <v>18</v>
      </c>
      <c r="B22" s="28">
        <v>16253</v>
      </c>
      <c r="C22" s="28">
        <v>17907</v>
      </c>
      <c r="D22" s="29">
        <v>19231</v>
      </c>
      <c r="E22" s="28">
        <v>20799</v>
      </c>
      <c r="F22" s="28">
        <v>22365</v>
      </c>
      <c r="G22" s="28">
        <v>24322</v>
      </c>
      <c r="H22" s="28">
        <v>26465</v>
      </c>
      <c r="I22" s="30">
        <f>7428+10637</f>
        <v>18065</v>
      </c>
      <c r="K22" s="40"/>
      <c r="L22" s="9"/>
      <c r="M22" s="9"/>
      <c r="N22" s="9"/>
    </row>
    <row r="23" spans="1:14" ht="15">
      <c r="A23" s="37" t="s">
        <v>21</v>
      </c>
      <c r="B23" s="10"/>
      <c r="C23" s="10"/>
      <c r="D23" s="10"/>
      <c r="E23" s="10"/>
      <c r="F23" s="10"/>
      <c r="G23" s="10"/>
      <c r="H23" s="10"/>
      <c r="I23" s="10"/>
      <c r="K23" s="40"/>
      <c r="L23" s="9"/>
      <c r="M23" s="9"/>
      <c r="N23" s="9"/>
    </row>
    <row r="24" spans="1:14" ht="15">
      <c r="A24" s="37" t="s">
        <v>22</v>
      </c>
      <c r="B24" s="10"/>
      <c r="C24" s="10"/>
      <c r="D24" s="10"/>
      <c r="E24" s="10"/>
      <c r="F24" s="10"/>
      <c r="G24" s="10"/>
      <c r="H24" s="10"/>
      <c r="I24" s="10"/>
      <c r="K24" s="40"/>
      <c r="L24" s="9"/>
      <c r="M24" s="9"/>
      <c r="N24" s="9"/>
    </row>
    <row r="25" spans="1:14" s="16" customFormat="1" ht="13.5">
      <c r="A25" s="14" t="s">
        <v>20</v>
      </c>
      <c r="B25" s="15"/>
      <c r="C25" s="4"/>
      <c r="D25" s="4"/>
      <c r="E25" s="4"/>
      <c r="F25" s="4"/>
      <c r="G25" s="4"/>
      <c r="H25" s="4"/>
      <c r="I25" s="4"/>
    </row>
  </sheetData>
  <pageMargins left="0.87" right="0.46" top="0.67" bottom="1" header="0.28999999999999998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pzam</cp:lastModifiedBy>
  <cp:lastPrinted>2016-07-06T04:42:58Z</cp:lastPrinted>
  <dcterms:created xsi:type="dcterms:W3CDTF">2014-08-11T08:44:42Z</dcterms:created>
  <dcterms:modified xsi:type="dcterms:W3CDTF">2016-10-25T10:30:57Z</dcterms:modified>
</cp:coreProperties>
</file>